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BELLE\Documents\Transfert PC ChV\CRCL\FINANCES\TARIFS CYLE PIC\Cyle\2025\"/>
    </mc:Choice>
  </mc:AlternateContent>
  <xr:revisionPtr revIDLastSave="0" documentId="13_ncr:1_{09875275-8D48-44EB-80A9-4F67A1383C6B}" xr6:coauthVersionLast="47" xr6:coauthVersionMax="47" xr10:uidLastSave="{00000000-0000-0000-0000-000000000000}"/>
  <bookViews>
    <workbookView xWindow="47895" yWindow="0" windowWidth="19410" windowHeight="11745" xr2:uid="{E37626DE-87EE-42D9-872C-0010D4304933}"/>
  </bookViews>
  <sheets>
    <sheet name="Calcul prestation" sheetId="2" r:id="rId1"/>
  </sheets>
  <definedNames>
    <definedName name="conso" localSheetId="0">'Calcul prestation'!$B$13</definedName>
    <definedName name="conso">#REF!</definedName>
    <definedName name="cyto" localSheetId="0">'Calcul prestation'!$B$14</definedName>
    <definedName name="cyto">#REF!</definedName>
    <definedName name="for1_5" localSheetId="0">'Calcul prestation'!$B$17</definedName>
    <definedName name="for1_5">#REF!</definedName>
    <definedName name="for6_20" localSheetId="0">'Calcul prestation'!$B$18</definedName>
    <definedName name="for6_20">#REF!</definedName>
    <definedName name="infra" localSheetId="0">'Calcul prestation'!$B$23</definedName>
    <definedName name="infra">#REF!</definedName>
    <definedName name="marge" localSheetId="0">'Calcul prestation'!$B$24</definedName>
    <definedName name="marge">#REF!</definedName>
    <definedName name="nbre_ech" localSheetId="0">'Calcul prestation'!$C$27</definedName>
    <definedName name="nbre_ech">#REF!</definedName>
    <definedName name="sup_ana_sup6">'Calcul prestation'!$B$21</definedName>
    <definedName name="supp_ana_1_5">'Calcul prestation'!$B$20</definedName>
    <definedName name="tps_manip_incr" localSheetId="0">'Calcul prestation'!$B$19</definedName>
    <definedName name="tps_manip_incr">#REF!</definedName>
    <definedName name="tps_pass" localSheetId="0">'Calcul prestation'!$B$15</definedName>
    <definedName name="tps_pass">#REF!</definedName>
    <definedName name="tps_postporc" localSheetId="0">'Calcul prestation'!$B$16</definedName>
    <definedName name="tps_postporc">#REF!</definedName>
    <definedName name="tps_rapport" localSheetId="0">'Calcul prestation'!$B$22</definedName>
    <definedName name="tps_rapport">#REF!</definedName>
    <definedName name="tx_horai" localSheetId="0">'Calcul prestation'!$B$25</definedName>
    <definedName name="tx_hora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 a="1"/>
  <c r="C33" i="2" s="1"/>
  <c r="B30" i="2" l="1" a="1"/>
  <c r="B30" i="2" s="1"/>
  <c r="C32" i="2"/>
  <c r="C34" i="2" l="1"/>
  <c r="C35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<sst xmlns="http://schemas.openxmlformats.org/spreadsheetml/2006/main" count="29" uniqueCount="29">
  <si>
    <t>Coût consommable</t>
  </si>
  <si>
    <t>Coût horaire cyto</t>
  </si>
  <si>
    <t>Temps passage / echnatillon</t>
  </si>
  <si>
    <t>temps post traitement/ echantillon</t>
  </si>
  <si>
    <t>temps manip 1-&gt;5</t>
  </si>
  <si>
    <t>temps manip 6-&gt;20</t>
  </si>
  <si>
    <t>temps manip 20 + n echantillons</t>
  </si>
  <si>
    <t>Rapport</t>
  </si>
  <si>
    <t>Informatique</t>
  </si>
  <si>
    <t>Taux horaire</t>
  </si>
  <si>
    <t>Contribution dévelopement</t>
  </si>
  <si>
    <t>- Acquisition par cytométrie spectrale</t>
  </si>
  <si>
    <t>- Post-traitement des données</t>
  </si>
  <si>
    <t>- Analyse</t>
  </si>
  <si>
    <t>Coût total € HT</t>
  </si>
  <si>
    <t>- Envoi d'un rapport pour les échantillons traités en une fois</t>
  </si>
  <si>
    <t>Cout € HT par échantillon</t>
  </si>
  <si>
    <t>TVA 20%</t>
  </si>
  <si>
    <t>Coût total € TTC</t>
  </si>
  <si>
    <t>- Marquage avec un panel 29 couleurs</t>
  </si>
  <si>
    <t>Contenu de la prestation</t>
  </si>
  <si>
    <t>- Numération cellulaire par cytométrie de comptage absolu</t>
  </si>
  <si>
    <t>- Prise en charge de l'échantillon sous forme de suspension cellulaire préparée par l'utilisateur</t>
  </si>
  <si>
    <t>Ex : l'analyse du sang périphérique, de la rate et  du ganglion d'une souris = 3 échantillons</t>
  </si>
  <si>
    <t>Renseigner le nombre d'échantillon traité par jour</t>
  </si>
  <si>
    <t>Supplement analyse 1&gt;5</t>
  </si>
  <si>
    <t>Supplement analyse &gt;6</t>
  </si>
  <si>
    <t>Calcul de la prestation d'immunophénotypage souris Tarif académique membre de la SFR Biosciences     année 2025</t>
  </si>
  <si>
    <t>380+n*14,2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</si>
</sst>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1" fontId="0" fillId="2" borderId="0" xfId="0" applyNumberFormat="1" applyFill="1" applyProtection="1">
      <protection locked="0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CE54-3724-4C20-BACB-C654DFDE7157}">
  <dimension ref="A1:J46"/>
  <sheetViews>
    <sheetView tabSelected="1" topLeftCell="A7" zoomScale="110" zoomScaleNormal="110" workbookViewId="0">
      <selection activeCell="C28" sqref="C28"/>
    </sheetView>
  </sheetViews>
  <sheetFormatPr baseColWidth="10" defaultRowHeight="14.4" x14ac:dyDescent="0.3"/>
  <cols>
    <col min="1" max="1" width="31.88671875" customWidth="1"/>
    <col min="7" max="7" width="11.5546875" hidden="1" customWidth="1"/>
    <col min="8" max="10" width="0" hidden="1" customWidth="1"/>
  </cols>
  <sheetData>
    <row r="1" spans="1:10" ht="148.80000000000001" customHeight="1" x14ac:dyDescent="0.3">
      <c r="A1" t="e" vm="1">
        <v>#VALUE!</v>
      </c>
      <c r="B1" s="8" t="s">
        <v>27</v>
      </c>
      <c r="C1" s="8"/>
      <c r="D1" s="8"/>
      <c r="E1" s="8"/>
    </row>
    <row r="2" spans="1:10" x14ac:dyDescent="0.3">
      <c r="A2" s="2" t="s">
        <v>20</v>
      </c>
    </row>
    <row r="3" spans="1:10" x14ac:dyDescent="0.3">
      <c r="A3" s="3" t="s">
        <v>22</v>
      </c>
    </row>
    <row r="4" spans="1:10" x14ac:dyDescent="0.3">
      <c r="A4" s="3" t="s">
        <v>21</v>
      </c>
      <c r="G4">
        <v>1</v>
      </c>
    </row>
    <row r="5" spans="1:10" x14ac:dyDescent="0.3">
      <c r="A5" s="3" t="s">
        <v>19</v>
      </c>
      <c r="G5">
        <v>2</v>
      </c>
      <c r="J5">
        <v>1</v>
      </c>
    </row>
    <row r="6" spans="1:10" x14ac:dyDescent="0.3">
      <c r="A6" s="3" t="s">
        <v>11</v>
      </c>
      <c r="G6">
        <v>3</v>
      </c>
      <c r="J6">
        <v>2</v>
      </c>
    </row>
    <row r="7" spans="1:10" x14ac:dyDescent="0.3">
      <c r="A7" s="3" t="s">
        <v>12</v>
      </c>
      <c r="G7">
        <v>4</v>
      </c>
      <c r="J7">
        <v>3</v>
      </c>
    </row>
    <row r="8" spans="1:10" x14ac:dyDescent="0.3">
      <c r="A8" s="3" t="s">
        <v>13</v>
      </c>
      <c r="G8">
        <v>5</v>
      </c>
      <c r="J8">
        <v>4</v>
      </c>
    </row>
    <row r="9" spans="1:10" x14ac:dyDescent="0.3">
      <c r="A9" s="3" t="s">
        <v>15</v>
      </c>
      <c r="G9">
        <v>6</v>
      </c>
      <c r="J9">
        <v>5</v>
      </c>
    </row>
    <row r="10" spans="1:10" x14ac:dyDescent="0.3">
      <c r="A10" s="3"/>
      <c r="G10">
        <v>7</v>
      </c>
    </row>
    <row r="11" spans="1:10" x14ac:dyDescent="0.3">
      <c r="G11">
        <v>8</v>
      </c>
    </row>
    <row r="12" spans="1:10" hidden="1" x14ac:dyDescent="0.3">
      <c r="G12">
        <v>9</v>
      </c>
    </row>
    <row r="13" spans="1:10" hidden="1" x14ac:dyDescent="0.3">
      <c r="A13" t="s">
        <v>0</v>
      </c>
      <c r="B13" s="1">
        <v>125.5</v>
      </c>
      <c r="G13">
        <v>10</v>
      </c>
    </row>
    <row r="14" spans="1:10" hidden="1" x14ac:dyDescent="0.3">
      <c r="A14" t="s">
        <v>1</v>
      </c>
      <c r="B14" s="1">
        <v>27.3</v>
      </c>
      <c r="G14">
        <v>11</v>
      </c>
    </row>
    <row r="15" spans="1:10" hidden="1" x14ac:dyDescent="0.3">
      <c r="A15" t="s">
        <v>2</v>
      </c>
      <c r="B15" s="1">
        <v>0.33</v>
      </c>
      <c r="G15">
        <v>12</v>
      </c>
    </row>
    <row r="16" spans="1:10" hidden="1" x14ac:dyDescent="0.3">
      <c r="A16" t="s">
        <v>3</v>
      </c>
      <c r="B16" s="1">
        <v>1</v>
      </c>
      <c r="G16">
        <v>13</v>
      </c>
    </row>
    <row r="17" spans="1:7" hidden="1" x14ac:dyDescent="0.3">
      <c r="A17" t="s">
        <v>4</v>
      </c>
      <c r="B17" s="1">
        <v>240</v>
      </c>
      <c r="G17">
        <v>14</v>
      </c>
    </row>
    <row r="18" spans="1:7" hidden="1" x14ac:dyDescent="0.3">
      <c r="A18" t="s">
        <v>5</v>
      </c>
      <c r="B18" s="1">
        <v>380</v>
      </c>
      <c r="G18">
        <v>15</v>
      </c>
    </row>
    <row r="19" spans="1:7" hidden="1" x14ac:dyDescent="0.3">
      <c r="A19" t="s">
        <v>6</v>
      </c>
      <c r="B19" s="1">
        <v>14.2</v>
      </c>
      <c r="C19" t="s">
        <v>28</v>
      </c>
      <c r="G19">
        <v>16</v>
      </c>
    </row>
    <row r="20" spans="1:7" hidden="1" x14ac:dyDescent="0.3">
      <c r="A20" t="s">
        <v>25</v>
      </c>
      <c r="B20" s="1">
        <v>72</v>
      </c>
    </row>
    <row r="21" spans="1:7" hidden="1" x14ac:dyDescent="0.3">
      <c r="A21" t="s">
        <v>26</v>
      </c>
      <c r="B21" s="1">
        <v>95</v>
      </c>
    </row>
    <row r="22" spans="1:7" hidden="1" x14ac:dyDescent="0.3">
      <c r="A22" t="s">
        <v>7</v>
      </c>
      <c r="B22" s="1">
        <v>360</v>
      </c>
      <c r="G22">
        <v>17</v>
      </c>
    </row>
    <row r="23" spans="1:7" hidden="1" x14ac:dyDescent="0.3">
      <c r="A23" t="s">
        <v>8</v>
      </c>
      <c r="B23" s="1">
        <v>50</v>
      </c>
      <c r="G23">
        <v>18</v>
      </c>
    </row>
    <row r="24" spans="1:7" hidden="1" x14ac:dyDescent="0.3">
      <c r="A24" t="s">
        <v>10</v>
      </c>
      <c r="B24" s="1">
        <v>1.05</v>
      </c>
      <c r="G24">
        <v>19</v>
      </c>
    </row>
    <row r="25" spans="1:7" hidden="1" x14ac:dyDescent="0.3">
      <c r="A25" t="s">
        <v>9</v>
      </c>
      <c r="B25" s="1">
        <v>45</v>
      </c>
      <c r="G25">
        <v>20</v>
      </c>
    </row>
    <row r="26" spans="1:7" x14ac:dyDescent="0.3">
      <c r="B26" s="1"/>
    </row>
    <row r="27" spans="1:7" x14ac:dyDescent="0.3">
      <c r="B27" s="4" t="s">
        <v>24</v>
      </c>
      <c r="C27" s="7">
        <v>1</v>
      </c>
      <c r="G27">
        <v>21</v>
      </c>
    </row>
    <row r="28" spans="1:7" x14ac:dyDescent="0.3">
      <c r="A28" s="5" t="s">
        <v>23</v>
      </c>
      <c r="B28" s="1"/>
      <c r="G28">
        <v>22</v>
      </c>
    </row>
    <row r="29" spans="1:7" x14ac:dyDescent="0.3">
      <c r="B29" s="1"/>
      <c r="G29">
        <v>23</v>
      </c>
    </row>
    <row r="30" spans="1:7" x14ac:dyDescent="0.3">
      <c r="B30" s="6" t="str" cm="1">
        <f t="array" ref="B30">_xlfn.IFS(nbre_ech&lt;41, " ", nbre_ech&gt;40,"PAS PLUS DE 40 ECHANTILLONS PAR JOUR")</f>
        <v xml:space="preserve"> </v>
      </c>
      <c r="G30">
        <v>24</v>
      </c>
    </row>
    <row r="31" spans="1:7" x14ac:dyDescent="0.3">
      <c r="G31">
        <v>25</v>
      </c>
    </row>
    <row r="32" spans="1:7" x14ac:dyDescent="0.3">
      <c r="B32" s="4" t="s">
        <v>16</v>
      </c>
      <c r="C32" s="1">
        <f>C33/nbre_ech</f>
        <v>420</v>
      </c>
      <c r="G32">
        <v>26</v>
      </c>
    </row>
    <row r="33" spans="2:7" x14ac:dyDescent="0.3">
      <c r="B33" s="4" t="s">
        <v>14</v>
      </c>
      <c r="C33" s="1" cm="1">
        <f t="array" ref="C33">_xlfn.IFS(nbre_ech&lt;7,420*nbre_ech,5&gt;nbre_ech&gt;21,marge*(tps_rapport+infra+conso*nbre_ech+tps_pass*nbre_ech*cyto+tx_horai*nbre_ech+sup_ana_sup6*nbre_ech+for6_20),20&gt;nbre_ech&gt;41,marge*(tps_rapport+infra+conso*nbre_ech+tps_pass*nbre_ech*cyto+tx_horai*nbre_ech+sup_ana_sup6*nbre_ech+for6_20+nbre_ech*tps_manip_incr))</f>
        <v>420</v>
      </c>
      <c r="G33">
        <v>27</v>
      </c>
    </row>
    <row r="34" spans="2:7" x14ac:dyDescent="0.3">
      <c r="B34" s="4" t="s">
        <v>17</v>
      </c>
      <c r="C34" s="1">
        <f>C33*0.2</f>
        <v>84</v>
      </c>
      <c r="G34">
        <v>28</v>
      </c>
    </row>
    <row r="35" spans="2:7" x14ac:dyDescent="0.3">
      <c r="B35" s="4" t="s">
        <v>18</v>
      </c>
      <c r="C35" s="1">
        <f>C34+C33</f>
        <v>504</v>
      </c>
      <c r="G35">
        <v>29</v>
      </c>
    </row>
    <row r="36" spans="2:7" x14ac:dyDescent="0.3">
      <c r="G36">
        <v>30</v>
      </c>
    </row>
    <row r="37" spans="2:7" x14ac:dyDescent="0.3">
      <c r="G37">
        <v>31</v>
      </c>
    </row>
    <row r="38" spans="2:7" x14ac:dyDescent="0.3">
      <c r="G38">
        <v>32</v>
      </c>
    </row>
    <row r="39" spans="2:7" x14ac:dyDescent="0.3">
      <c r="G39">
        <v>33</v>
      </c>
    </row>
    <row r="40" spans="2:7" x14ac:dyDescent="0.3">
      <c r="G40">
        <v>34</v>
      </c>
    </row>
    <row r="41" spans="2:7" x14ac:dyDescent="0.3">
      <c r="G41">
        <v>35</v>
      </c>
    </row>
    <row r="42" spans="2:7" x14ac:dyDescent="0.3">
      <c r="G42">
        <v>36</v>
      </c>
    </row>
    <row r="43" spans="2:7" x14ac:dyDescent="0.3">
      <c r="G43">
        <v>37</v>
      </c>
    </row>
    <row r="44" spans="2:7" x14ac:dyDescent="0.3">
      <c r="G44">
        <v>38</v>
      </c>
    </row>
    <row r="45" spans="2:7" x14ac:dyDescent="0.3">
      <c r="G45">
        <v>39</v>
      </c>
    </row>
    <row r="46" spans="2:7" x14ac:dyDescent="0.3">
      <c r="G46">
        <v>40</v>
      </c>
    </row>
  </sheetData>
  <sheetProtection algorithmName="SHA-512" hashValue="EDvM34s3jNcbXVsI5anO1N8q5GKpOwnyr1t08MBOd3AEGjx3WGP+Z1PY0t6qPJco1rR4PyhGZDPo1LXV248MRg==" saltValue="ZUeE9dpK+B4hBOyDEOFMbg==" spinCount="100000" sheet="1" formatCells="0" formatColumns="0" formatRows="0" insertColumns="0" insertRows="0" insertHyperlinks="0" deleteColumns="0" deleteRows="0" sort="0" autoFilter="0" pivotTables="0"/>
  <mergeCells count="1">
    <mergeCell ref="B1:E1"/>
  </mergeCells>
  <dataValidations count="1">
    <dataValidation type="list" allowBlank="1" showInputMessage="1" showErrorMessage="1" errorTitle="Pas plus de 40 echantilons/jour" error="Vous ne pouveez pas amener plus de 40 échantillons en une fois par jour" promptTitle="Pas plus de 40 échantillon/jour" prompt="Indiquer le nombre d'échantillon que vous amènerez avant 10h." sqref="C27" xr:uid="{3291F611-DA57-4962-A2C9-624A4EF313C9}">
      <formula1>$G$4:$G$46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14</vt:i4>
      </vt:variant>
    </vt:vector>
  </HeadingPairs>
  <TitlesOfParts>
    <vt:vector size="15" baseType="lpstr">
      <vt:lpstr>Calcul prestation</vt:lpstr>
      <vt:lpstr>'Calcul prestation'!conso</vt:lpstr>
      <vt:lpstr>'Calcul prestation'!cyto</vt:lpstr>
      <vt:lpstr>'Calcul prestation'!for1_5</vt:lpstr>
      <vt:lpstr>'Calcul prestation'!for6_20</vt:lpstr>
      <vt:lpstr>'Calcul prestation'!infra</vt:lpstr>
      <vt:lpstr>'Calcul prestation'!marge</vt:lpstr>
      <vt:lpstr>'Calcul prestation'!nbre_ech</vt:lpstr>
      <vt:lpstr>sup_ana_sup6</vt:lpstr>
      <vt:lpstr>supp_ana_1_5</vt:lpstr>
      <vt:lpstr>'Calcul prestation'!tps_manip_incr</vt:lpstr>
      <vt:lpstr>'Calcul prestation'!tps_pass</vt:lpstr>
      <vt:lpstr>'Calcul prestation'!tps_postporc</vt:lpstr>
      <vt:lpstr>'Calcul prestation'!tps_rapport</vt:lpstr>
      <vt:lpstr>'Calcul prestation'!tx_horai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VANBELLE</dc:creator>
  <cp:lastModifiedBy>Christophe VANBELLE</cp:lastModifiedBy>
  <cp:lastPrinted>2025-05-27T14:12:33Z</cp:lastPrinted>
  <dcterms:created xsi:type="dcterms:W3CDTF">2025-05-27T11:48:01Z</dcterms:created>
  <dcterms:modified xsi:type="dcterms:W3CDTF">2025-08-05T09:42:29Z</dcterms:modified>
</cp:coreProperties>
</file>